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Gas Cap Drive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L29" i="1"/>
  <c r="M29"/>
  <c r="L30"/>
  <c r="M30"/>
  <c r="L31"/>
  <c r="M31"/>
  <c r="L32"/>
  <c r="M32"/>
  <c r="L33"/>
  <c r="M33"/>
  <c r="M28"/>
  <c r="L28"/>
  <c r="L18"/>
  <c r="M18"/>
  <c r="O18" s="1"/>
  <c r="N18"/>
  <c r="P18"/>
  <c r="Q18"/>
  <c r="L19"/>
  <c r="M19"/>
  <c r="P19" s="1"/>
  <c r="N19"/>
  <c r="Q19" s="1"/>
  <c r="L20"/>
  <c r="M20"/>
  <c r="O20" s="1"/>
  <c r="N20"/>
  <c r="P20"/>
  <c r="Q20"/>
  <c r="L21"/>
  <c r="M21"/>
  <c r="P21" s="1"/>
  <c r="N21"/>
  <c r="Q21" s="1"/>
  <c r="L22"/>
  <c r="M22"/>
  <c r="O22" s="1"/>
  <c r="N22"/>
  <c r="P22"/>
  <c r="Q22"/>
  <c r="Q17"/>
  <c r="P17"/>
  <c r="O17"/>
  <c r="N17"/>
  <c r="M17"/>
  <c r="L17"/>
  <c r="O21" l="1"/>
  <c r="O19"/>
</calcChain>
</file>

<file path=xl/sharedStrings.xml><?xml version="1.0" encoding="utf-8"?>
<sst xmlns="http://schemas.openxmlformats.org/spreadsheetml/2006/main" count="29" uniqueCount="21">
  <si>
    <t>Pressure</t>
  </si>
  <si>
    <t>F</t>
  </si>
  <si>
    <t>Eo</t>
  </si>
  <si>
    <t>Eg</t>
  </si>
  <si>
    <t>Eo+mEg</t>
  </si>
  <si>
    <t>m=0,4</t>
  </si>
  <si>
    <t>m=0,5</t>
  </si>
  <si>
    <t>m=0,6</t>
  </si>
  <si>
    <t>psi</t>
  </si>
  <si>
    <t>10^6 rb</t>
  </si>
  <si>
    <t>rb/stb</t>
  </si>
  <si>
    <t>F/Eo</t>
  </si>
  <si>
    <t>Eg/Eo</t>
  </si>
  <si>
    <t>10^6 stb</t>
  </si>
  <si>
    <t>Np</t>
  </si>
  <si>
    <t>Rp</t>
  </si>
  <si>
    <t>Bo</t>
  </si>
  <si>
    <t>Rs</t>
  </si>
  <si>
    <t>Bg</t>
  </si>
  <si>
    <t>scf/stb</t>
  </si>
  <si>
    <t>rb/scf</t>
  </si>
</sst>
</file>

<file path=xl/styles.xml><?xml version="1.0" encoding="utf-8"?>
<styleSheet xmlns="http://schemas.openxmlformats.org/spreadsheetml/2006/main">
  <numFmts count="1">
    <numFmt numFmtId="164" formatCode="0.0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catterChart>
        <c:scatterStyle val="lineMarker"/>
        <c:ser>
          <c:idx val="0"/>
          <c:order val="0"/>
          <c:tx>
            <c:v>m=0,4</c:v>
          </c:tx>
          <c:spPr>
            <a:ln w="28575">
              <a:noFill/>
            </a:ln>
          </c:spPr>
          <c:xVal>
            <c:numRef>
              <c:f>'Gas Cap Drive'!$O$16:$O$22</c:f>
              <c:numCache>
                <c:formatCode>General</c:formatCode>
                <c:ptCount val="7"/>
                <c:pt idx="0">
                  <c:v>0</c:v>
                </c:pt>
                <c:pt idx="1">
                  <c:v>4.3320919540229874E-2</c:v>
                </c:pt>
                <c:pt idx="2">
                  <c:v>8.046965517241364E-2</c:v>
                </c:pt>
                <c:pt idx="3">
                  <c:v>0.12748057471264357</c:v>
                </c:pt>
                <c:pt idx="4">
                  <c:v>0.18277367816091936</c:v>
                </c:pt>
                <c:pt idx="5">
                  <c:v>0.24320678160919518</c:v>
                </c:pt>
                <c:pt idx="6">
                  <c:v>0.31052206896551704</c:v>
                </c:pt>
              </c:numCache>
            </c:numRef>
          </c:xVal>
          <c:yVal>
            <c:numRef>
              <c:f>'Gas Cap Drive'!$L$16:$L$22</c:f>
              <c:numCache>
                <c:formatCode>General</c:formatCode>
                <c:ptCount val="7"/>
                <c:pt idx="0">
                  <c:v>0</c:v>
                </c:pt>
                <c:pt idx="1">
                  <c:v>5.8073056999999997</c:v>
                </c:pt>
                <c:pt idx="2">
                  <c:v>10.671443399999998</c:v>
                </c:pt>
                <c:pt idx="3">
                  <c:v>17.3016766</c:v>
                </c:pt>
                <c:pt idx="4">
                  <c:v>24.093953739999996</c:v>
                </c:pt>
                <c:pt idx="5">
                  <c:v>31.898122699999995</c:v>
                </c:pt>
                <c:pt idx="6">
                  <c:v>41.130054000000001</c:v>
                </c:pt>
              </c:numCache>
            </c:numRef>
          </c:yVal>
        </c:ser>
        <c:ser>
          <c:idx val="1"/>
          <c:order val="1"/>
          <c:tx>
            <c:v>m=0,5</c:v>
          </c:tx>
          <c:spPr>
            <a:ln w="28575">
              <a:noFill/>
            </a:ln>
          </c:spPr>
          <c:marker>
            <c:symbol val="square"/>
            <c:size val="4"/>
          </c:marker>
          <c:trendline>
            <c:trendlineType val="linear"/>
            <c:dispEq val="1"/>
            <c:trendlineLbl>
              <c:layout>
                <c:manualLayout>
                  <c:x val="-0.10306277340332463"/>
                  <c:y val="7.629629629629632E-2"/>
                </c:manualLayout>
              </c:layout>
              <c:numFmt formatCode="General" sourceLinked="0"/>
            </c:trendlineLbl>
          </c:trendline>
          <c:xVal>
            <c:numRef>
              <c:f>'Gas Cap Drive'!$P$16:$P$22</c:f>
              <c:numCache>
                <c:formatCode>General</c:formatCode>
                <c:ptCount val="7"/>
                <c:pt idx="0">
                  <c:v>0</c:v>
                </c:pt>
                <c:pt idx="1">
                  <c:v>5.0511149425287352E-2</c:v>
                </c:pt>
                <c:pt idx="2">
                  <c:v>9.3412068965517084E-2</c:v>
                </c:pt>
                <c:pt idx="3">
                  <c:v>0.14761321839080449</c:v>
                </c:pt>
                <c:pt idx="4">
                  <c:v>0.21153459770114924</c:v>
                </c:pt>
                <c:pt idx="5">
                  <c:v>0.28059597701149397</c:v>
                </c:pt>
                <c:pt idx="6">
                  <c:v>0.35797758620689629</c:v>
                </c:pt>
              </c:numCache>
            </c:numRef>
          </c:xVal>
          <c:yVal>
            <c:numRef>
              <c:f>'Gas Cap Drive'!$L$16:$L$22</c:f>
              <c:numCache>
                <c:formatCode>General</c:formatCode>
                <c:ptCount val="7"/>
                <c:pt idx="0">
                  <c:v>0</c:v>
                </c:pt>
                <c:pt idx="1">
                  <c:v>5.8073056999999997</c:v>
                </c:pt>
                <c:pt idx="2">
                  <c:v>10.671443399999998</c:v>
                </c:pt>
                <c:pt idx="3">
                  <c:v>17.3016766</c:v>
                </c:pt>
                <c:pt idx="4">
                  <c:v>24.093953739999996</c:v>
                </c:pt>
                <c:pt idx="5">
                  <c:v>31.898122699999995</c:v>
                </c:pt>
                <c:pt idx="6">
                  <c:v>41.130054000000001</c:v>
                </c:pt>
              </c:numCache>
            </c:numRef>
          </c:yVal>
        </c:ser>
        <c:ser>
          <c:idx val="2"/>
          <c:order val="2"/>
          <c:tx>
            <c:v>m=0,6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tx1"/>
              </a:solidFill>
            </c:spPr>
          </c:marker>
          <c:xVal>
            <c:numRef>
              <c:f>'Gas Cap Drive'!$Q$16:$Q$22</c:f>
              <c:numCache>
                <c:formatCode>General</c:formatCode>
                <c:ptCount val="7"/>
                <c:pt idx="0">
                  <c:v>0</c:v>
                </c:pt>
                <c:pt idx="1">
                  <c:v>5.770137931034483E-2</c:v>
                </c:pt>
                <c:pt idx="2">
                  <c:v>0.10635448275862053</c:v>
                </c:pt>
                <c:pt idx="3">
                  <c:v>0.16774586206896541</c:v>
                </c:pt>
                <c:pt idx="4">
                  <c:v>0.2402955172413791</c:v>
                </c:pt>
                <c:pt idx="5">
                  <c:v>0.31798517241379282</c:v>
                </c:pt>
                <c:pt idx="6">
                  <c:v>0.4054331034482756</c:v>
                </c:pt>
              </c:numCache>
            </c:numRef>
          </c:xVal>
          <c:yVal>
            <c:numRef>
              <c:f>'Gas Cap Drive'!$L$16:$L$22</c:f>
              <c:numCache>
                <c:formatCode>General</c:formatCode>
                <c:ptCount val="7"/>
                <c:pt idx="0">
                  <c:v>0</c:v>
                </c:pt>
                <c:pt idx="1">
                  <c:v>5.8073056999999997</c:v>
                </c:pt>
                <c:pt idx="2">
                  <c:v>10.671443399999998</c:v>
                </c:pt>
                <c:pt idx="3">
                  <c:v>17.3016766</c:v>
                </c:pt>
                <c:pt idx="4">
                  <c:v>24.093953739999996</c:v>
                </c:pt>
                <c:pt idx="5">
                  <c:v>31.898122699999995</c:v>
                </c:pt>
                <c:pt idx="6">
                  <c:v>41.130054000000001</c:v>
                </c:pt>
              </c:numCache>
            </c:numRef>
          </c:yVal>
        </c:ser>
        <c:axId val="83602816"/>
        <c:axId val="83621760"/>
      </c:scatterChart>
      <c:valAx>
        <c:axId val="83602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Eo+mEg (rb/stb)</a:t>
                </a:r>
              </a:p>
            </c:rich>
          </c:tx>
          <c:layout/>
        </c:title>
        <c:numFmt formatCode="General" sourceLinked="1"/>
        <c:tickLblPos val="nextTo"/>
        <c:crossAx val="83621760"/>
        <c:crosses val="autoZero"/>
        <c:crossBetween val="midCat"/>
      </c:valAx>
      <c:valAx>
        <c:axId val="836217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F (10^6 rb)</a:t>
                </a:r>
              </a:p>
            </c:rich>
          </c:tx>
          <c:layout/>
        </c:title>
        <c:numFmt formatCode="General" sourceLinked="1"/>
        <c:tickLblPos val="nextTo"/>
        <c:crossAx val="836028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-0.17593132108486445"/>
                  <c:y val="5.4730242053076736E-2"/>
                </c:manualLayout>
              </c:layout>
              <c:numFmt formatCode="General" sourceLinked="0"/>
            </c:trendlineLbl>
          </c:trendline>
          <c:xVal>
            <c:numRef>
              <c:f>'Gas Cap Drive'!$M$27:$M$33</c:f>
              <c:numCache>
                <c:formatCode>General</c:formatCode>
                <c:ptCount val="7"/>
                <c:pt idx="1">
                  <c:v>4.9383447012757511</c:v>
                </c:pt>
                <c:pt idx="2">
                  <c:v>4.5095518442869391</c:v>
                </c:pt>
                <c:pt idx="3">
                  <c:v>4.2881030198425956</c:v>
                </c:pt>
                <c:pt idx="4">
                  <c:v>4.2464077277764583</c:v>
                </c:pt>
                <c:pt idx="5">
                  <c:v>3.9924394449865361</c:v>
                </c:pt>
                <c:pt idx="6">
                  <c:v>3.9316915692940655</c:v>
                </c:pt>
              </c:numCache>
            </c:numRef>
          </c:xVal>
          <c:yVal>
            <c:numRef>
              <c:f>'Gas Cap Drive'!$L$27:$L$33</c:f>
              <c:numCache>
                <c:formatCode>General</c:formatCode>
                <c:ptCount val="7"/>
                <c:pt idx="1">
                  <c:v>398.85341346153939</c:v>
                </c:pt>
                <c:pt idx="2">
                  <c:v>371.82729616724924</c:v>
                </c:pt>
                <c:pt idx="3">
                  <c:v>368.51281363152407</c:v>
                </c:pt>
                <c:pt idx="4">
                  <c:v>355.7353276243918</c:v>
                </c:pt>
                <c:pt idx="5">
                  <c:v>340.60995942338553</c:v>
                </c:pt>
                <c:pt idx="6">
                  <c:v>340.76266777133446</c:v>
                </c:pt>
              </c:numCache>
            </c:numRef>
          </c:yVal>
        </c:ser>
        <c:axId val="83499264"/>
        <c:axId val="83517824"/>
      </c:scatterChart>
      <c:valAx>
        <c:axId val="83499264"/>
        <c:scaling>
          <c:orientation val="minMax"/>
          <c:max val="5"/>
          <c:min val="3.5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Eg/Eo</a:t>
                </a:r>
              </a:p>
            </c:rich>
          </c:tx>
          <c:layout/>
        </c:title>
        <c:numFmt formatCode="General" sourceLinked="1"/>
        <c:minorTickMark val="in"/>
        <c:tickLblPos val="nextTo"/>
        <c:crossAx val="83517824"/>
        <c:crosses val="autoZero"/>
        <c:crossBetween val="midCat"/>
      </c:valAx>
      <c:valAx>
        <c:axId val="83517824"/>
        <c:scaling>
          <c:orientation val="minMax"/>
          <c:min val="3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F/Eo (10^6 stb)</a:t>
                </a:r>
              </a:p>
            </c:rich>
          </c:tx>
          <c:layout/>
        </c:title>
        <c:numFmt formatCode="General" sourceLinked="1"/>
        <c:tickLblPos val="nextTo"/>
        <c:crossAx val="834992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3</xdr:row>
      <xdr:rowOff>152400</xdr:rowOff>
    </xdr:from>
    <xdr:to>
      <xdr:col>9</xdr:col>
      <xdr:colOff>95250</xdr:colOff>
      <xdr:row>18</xdr:row>
      <xdr:rowOff>38100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733425</xdr:colOff>
      <xdr:row>19</xdr:row>
      <xdr:rowOff>66675</xdr:rowOff>
    </xdr:from>
    <xdr:to>
      <xdr:col>8</xdr:col>
      <xdr:colOff>733425</xdr:colOff>
      <xdr:row>33</xdr:row>
      <xdr:rowOff>142875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1</xdr:row>
      <xdr:rowOff>47625</xdr:rowOff>
    </xdr:from>
    <xdr:to>
      <xdr:col>6</xdr:col>
      <xdr:colOff>38100</xdr:colOff>
      <xdr:row>3</xdr:row>
      <xdr:rowOff>19050</xdr:rowOff>
    </xdr:to>
    <xdr:sp macro="" textlink="">
      <xdr:nvSpPr>
        <xdr:cNvPr id="4" name="TekstSylinder 3"/>
        <xdr:cNvSpPr txBox="1"/>
      </xdr:nvSpPr>
      <xdr:spPr>
        <a:xfrm>
          <a:off x="2286000" y="238125"/>
          <a:ext cx="2324100" cy="3524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600" b="1"/>
            <a:t>Exercise- Gas Cap Drive</a:t>
          </a:r>
        </a:p>
      </xdr:txBody>
    </xdr:sp>
    <xdr:clientData/>
  </xdr:twoCellAnchor>
  <xdr:oneCellAnchor>
    <xdr:from>
      <xdr:col>0</xdr:col>
      <xdr:colOff>457200</xdr:colOff>
      <xdr:row>6</xdr:row>
      <xdr:rowOff>142875</xdr:rowOff>
    </xdr:from>
    <xdr:ext cx="1238250" cy="264560"/>
    <xdr:sp macro="" textlink="">
      <xdr:nvSpPr>
        <xdr:cNvPr id="5" name="TekstSylinder 4"/>
        <xdr:cNvSpPr txBox="1"/>
      </xdr:nvSpPr>
      <xdr:spPr>
        <a:xfrm>
          <a:off x="457200" y="1285875"/>
          <a:ext cx="1238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Q33"/>
  <sheetViews>
    <sheetView tabSelected="1" workbookViewId="0">
      <selection activeCell="C22" sqref="C22"/>
    </sheetView>
  </sheetViews>
  <sheetFormatPr baseColWidth="10" defaultRowHeight="15"/>
  <sheetData>
    <row r="3" spans="3:17">
      <c r="C3" s="1"/>
      <c r="D3" s="1"/>
      <c r="E3" s="1"/>
      <c r="F3" s="1"/>
      <c r="G3" s="4"/>
      <c r="H3" s="4"/>
      <c r="I3" s="4"/>
      <c r="K3" s="3" t="s">
        <v>0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1"/>
    </row>
    <row r="4" spans="3:17">
      <c r="C4" s="1"/>
      <c r="D4" s="1"/>
      <c r="E4" s="1"/>
      <c r="F4" s="1"/>
      <c r="G4" s="1"/>
      <c r="H4" s="1"/>
      <c r="I4" s="1"/>
      <c r="K4" s="3" t="s">
        <v>8</v>
      </c>
      <c r="L4" s="3" t="s">
        <v>13</v>
      </c>
      <c r="M4" s="3" t="s">
        <v>19</v>
      </c>
      <c r="N4" s="3" t="s">
        <v>10</v>
      </c>
      <c r="O4" s="3" t="s">
        <v>19</v>
      </c>
      <c r="P4" s="3" t="s">
        <v>20</v>
      </c>
      <c r="Q4" s="1"/>
    </row>
    <row r="5" spans="3:17">
      <c r="C5" s="1"/>
      <c r="D5" s="1"/>
      <c r="E5" s="1"/>
      <c r="F5" s="1"/>
      <c r="G5" s="1"/>
      <c r="H5" s="1"/>
      <c r="I5" s="1"/>
      <c r="K5" s="1">
        <v>3330</v>
      </c>
      <c r="L5" s="1"/>
      <c r="M5" s="1"/>
      <c r="N5" s="2">
        <v>1.2511000000000001</v>
      </c>
      <c r="O5" s="1">
        <v>510</v>
      </c>
      <c r="P5" s="1">
        <v>8.7000000000000001E-4</v>
      </c>
      <c r="Q5" s="1"/>
    </row>
    <row r="6" spans="3:17">
      <c r="C6" s="1"/>
      <c r="D6" s="1"/>
      <c r="E6" s="1"/>
      <c r="F6" s="1"/>
      <c r="G6" s="1"/>
      <c r="H6" s="1"/>
      <c r="I6" s="1"/>
      <c r="K6" s="1">
        <v>3150</v>
      </c>
      <c r="L6" s="1">
        <v>3.2949999999999999</v>
      </c>
      <c r="M6" s="1">
        <v>1050</v>
      </c>
      <c r="N6" s="1">
        <v>1.2353000000000001</v>
      </c>
      <c r="O6" s="1">
        <v>477</v>
      </c>
      <c r="P6" s="1">
        <v>9.2000000000000003E-4</v>
      </c>
      <c r="Q6" s="1"/>
    </row>
    <row r="7" spans="3:17">
      <c r="C7" s="1"/>
      <c r="D7" s="1"/>
      <c r="E7" s="1"/>
      <c r="F7" s="1"/>
      <c r="G7" s="1"/>
      <c r="H7" s="1"/>
      <c r="I7" s="1"/>
      <c r="K7" s="1">
        <v>3000</v>
      </c>
      <c r="L7" s="1">
        <v>5.9029999999999996</v>
      </c>
      <c r="M7" s="1">
        <v>1060</v>
      </c>
      <c r="N7" s="1">
        <v>1.2222</v>
      </c>
      <c r="O7" s="1">
        <v>450</v>
      </c>
      <c r="P7" s="1">
        <v>9.6000000000000002E-4</v>
      </c>
      <c r="Q7" s="1"/>
    </row>
    <row r="8" spans="3:17">
      <c r="C8" s="1"/>
      <c r="D8" s="1"/>
      <c r="E8" s="1"/>
      <c r="F8" s="1"/>
      <c r="G8" s="1"/>
      <c r="H8" s="1"/>
      <c r="I8" s="1"/>
      <c r="K8" s="1">
        <v>2850</v>
      </c>
      <c r="L8" s="1">
        <v>8.8520000000000003</v>
      </c>
      <c r="M8" s="1">
        <v>1160</v>
      </c>
      <c r="N8" s="1">
        <v>1.2121999999999999</v>
      </c>
      <c r="O8" s="1">
        <v>425</v>
      </c>
      <c r="P8" s="1">
        <v>1.01E-3</v>
      </c>
      <c r="Q8" s="1"/>
    </row>
    <row r="9" spans="3:17">
      <c r="C9" s="1"/>
      <c r="D9" s="1"/>
      <c r="E9" s="1"/>
      <c r="F9" s="1"/>
      <c r="G9" s="1"/>
      <c r="H9" s="1"/>
      <c r="I9" s="1"/>
      <c r="K9" s="1">
        <v>2700</v>
      </c>
      <c r="L9" s="1">
        <v>11.503</v>
      </c>
      <c r="M9" s="1">
        <v>1235</v>
      </c>
      <c r="N9" s="1">
        <v>1.2021999999999999</v>
      </c>
      <c r="O9" s="1">
        <v>401</v>
      </c>
      <c r="P9" s="1">
        <v>1.07E-3</v>
      </c>
      <c r="Q9" s="1"/>
    </row>
    <row r="10" spans="3:17">
      <c r="C10" s="1"/>
      <c r="D10" s="1"/>
      <c r="E10" s="1"/>
      <c r="F10" s="1"/>
      <c r="G10" s="1"/>
      <c r="H10" s="1"/>
      <c r="I10" s="1"/>
      <c r="K10" s="1">
        <v>2550</v>
      </c>
      <c r="L10" s="1">
        <v>14.513</v>
      </c>
      <c r="M10" s="1">
        <v>1265</v>
      </c>
      <c r="N10" s="1">
        <v>1.1921999999999999</v>
      </c>
      <c r="O10" s="1">
        <v>375</v>
      </c>
      <c r="P10" s="1">
        <v>1.1299999999999999E-3</v>
      </c>
      <c r="Q10" s="1"/>
    </row>
    <row r="11" spans="3:17">
      <c r="C11" s="1"/>
      <c r="D11" s="1"/>
      <c r="E11" s="1"/>
      <c r="F11" s="1"/>
      <c r="G11" s="1"/>
      <c r="H11" s="1"/>
      <c r="I11" s="1"/>
      <c r="K11" s="1">
        <v>2400</v>
      </c>
      <c r="L11" s="1">
        <v>17.73</v>
      </c>
      <c r="M11" s="1">
        <v>1300</v>
      </c>
      <c r="N11" s="1">
        <v>1.1821999999999999</v>
      </c>
      <c r="O11" s="1">
        <v>352</v>
      </c>
      <c r="P11" s="1">
        <v>1.1999999999999999E-3</v>
      </c>
      <c r="Q11" s="1"/>
    </row>
    <row r="12" spans="3:17">
      <c r="C12" s="1"/>
      <c r="D12" s="1"/>
      <c r="E12" s="1"/>
      <c r="F12" s="1"/>
      <c r="G12" s="1"/>
      <c r="H12" s="1"/>
      <c r="I12" s="1"/>
      <c r="K12" s="1"/>
      <c r="L12" s="1"/>
      <c r="M12" s="1"/>
      <c r="N12" s="1"/>
      <c r="O12" s="1"/>
      <c r="P12" s="1"/>
      <c r="Q12" s="1"/>
    </row>
    <row r="13" spans="3:17">
      <c r="K13" s="1"/>
      <c r="L13" s="1"/>
      <c r="M13" s="1"/>
      <c r="N13" s="1"/>
      <c r="O13" s="1"/>
      <c r="P13" s="1"/>
      <c r="Q13" s="1"/>
    </row>
    <row r="14" spans="3:17">
      <c r="K14" s="3" t="s">
        <v>0</v>
      </c>
      <c r="L14" s="3" t="s">
        <v>1</v>
      </c>
      <c r="M14" s="3" t="s">
        <v>2</v>
      </c>
      <c r="N14" s="3" t="s">
        <v>3</v>
      </c>
      <c r="O14" s="5" t="s">
        <v>4</v>
      </c>
      <c r="P14" s="5"/>
      <c r="Q14" s="5"/>
    </row>
    <row r="15" spans="3:17">
      <c r="K15" s="3" t="s">
        <v>8</v>
      </c>
      <c r="L15" s="3" t="s">
        <v>9</v>
      </c>
      <c r="M15" s="3" t="s">
        <v>10</v>
      </c>
      <c r="N15" s="3" t="s">
        <v>10</v>
      </c>
      <c r="O15" s="3" t="s">
        <v>5</v>
      </c>
      <c r="P15" s="3" t="s">
        <v>6</v>
      </c>
      <c r="Q15" s="3" t="s">
        <v>7</v>
      </c>
    </row>
    <row r="16" spans="3:17">
      <c r="K16" s="1">
        <v>3330</v>
      </c>
      <c r="L16" s="1">
        <v>0</v>
      </c>
      <c r="M16" s="1"/>
      <c r="N16" s="1"/>
      <c r="O16" s="1">
        <v>0</v>
      </c>
      <c r="P16" s="1">
        <v>0</v>
      </c>
      <c r="Q16" s="1">
        <v>0</v>
      </c>
    </row>
    <row r="17" spans="11:17">
      <c r="K17" s="1">
        <v>3150</v>
      </c>
      <c r="L17" s="1">
        <f>L6*(N6+(M6-O6)*P6)</f>
        <v>5.8073056999999997</v>
      </c>
      <c r="M17" s="1">
        <f>(N6-1.2511)+(510-O6)*P6</f>
        <v>1.4559999999999965E-2</v>
      </c>
      <c r="N17" s="1">
        <f>1.2511*((P6/0.00087)-1)</f>
        <v>7.1902298850574767E-2</v>
      </c>
      <c r="O17" s="1">
        <f>M17+0.4*N17</f>
        <v>4.3320919540229874E-2</v>
      </c>
      <c r="P17" s="1">
        <f>M17+0.5*N17</f>
        <v>5.0511149425287352E-2</v>
      </c>
      <c r="Q17" s="1">
        <f>M17+0.6*N17</f>
        <v>5.770137931034483E-2</v>
      </c>
    </row>
    <row r="18" spans="11:17">
      <c r="K18" s="1">
        <v>3000</v>
      </c>
      <c r="L18" s="1">
        <f t="shared" ref="L18:L22" si="0">L7*(N7+(M7-O7)*P7)</f>
        <v>10.671443399999998</v>
      </c>
      <c r="M18" s="1">
        <f t="shared" ref="M18:M22" si="1">(N7-1.2511)+(510-O7)*P7</f>
        <v>2.8699999999999851E-2</v>
      </c>
      <c r="N18" s="1">
        <f t="shared" ref="N18:N22" si="2">1.2511*((P7/0.00087)-1)</f>
        <v>0.12942413793103447</v>
      </c>
      <c r="O18" s="1">
        <f t="shared" ref="O18:O22" si="3">M18+0.4*N18</f>
        <v>8.046965517241364E-2</v>
      </c>
      <c r="P18" s="1">
        <f t="shared" ref="P18:P22" si="4">M18+0.5*N18</f>
        <v>9.3412068965517084E-2</v>
      </c>
      <c r="Q18" s="1">
        <f t="shared" ref="Q18:Q22" si="5">M18+0.6*N18</f>
        <v>0.10635448275862053</v>
      </c>
    </row>
    <row r="19" spans="11:17">
      <c r="K19" s="1">
        <v>2850</v>
      </c>
      <c r="L19" s="1">
        <f t="shared" si="0"/>
        <v>17.3016766</v>
      </c>
      <c r="M19" s="1">
        <f t="shared" si="1"/>
        <v>4.6949999999999853E-2</v>
      </c>
      <c r="N19" s="1">
        <f t="shared" si="2"/>
        <v>0.20132643678160925</v>
      </c>
      <c r="O19" s="1">
        <f t="shared" si="3"/>
        <v>0.12748057471264357</v>
      </c>
      <c r="P19" s="1">
        <f t="shared" si="4"/>
        <v>0.14761321839080449</v>
      </c>
      <c r="Q19" s="1">
        <f t="shared" si="5"/>
        <v>0.16774586206896541</v>
      </c>
    </row>
    <row r="20" spans="11:17">
      <c r="K20" s="1">
        <v>2700</v>
      </c>
      <c r="L20" s="1">
        <f t="shared" si="0"/>
        <v>24.093953739999996</v>
      </c>
      <c r="M20" s="1">
        <f t="shared" si="1"/>
        <v>6.7729999999999832E-2</v>
      </c>
      <c r="N20" s="1">
        <f t="shared" si="2"/>
        <v>0.28760919540229879</v>
      </c>
      <c r="O20" s="1">
        <f t="shared" si="3"/>
        <v>0.18277367816091936</v>
      </c>
      <c r="P20" s="1">
        <f t="shared" si="4"/>
        <v>0.21153459770114924</v>
      </c>
      <c r="Q20" s="1">
        <f t="shared" si="5"/>
        <v>0.2402955172413791</v>
      </c>
    </row>
    <row r="21" spans="11:17">
      <c r="K21" s="1">
        <v>2550</v>
      </c>
      <c r="L21" s="1">
        <f t="shared" si="0"/>
        <v>31.898122699999995</v>
      </c>
      <c r="M21" s="1">
        <f t="shared" si="1"/>
        <v>9.3649999999999817E-2</v>
      </c>
      <c r="N21" s="1">
        <f t="shared" si="2"/>
        <v>0.37389195402298836</v>
      </c>
      <c r="O21" s="1">
        <f t="shared" si="3"/>
        <v>0.24320678160919518</v>
      </c>
      <c r="P21" s="1">
        <f t="shared" si="4"/>
        <v>0.28059597701149397</v>
      </c>
      <c r="Q21" s="1">
        <f t="shared" si="5"/>
        <v>0.31798517241379282</v>
      </c>
    </row>
    <row r="22" spans="11:17">
      <c r="K22" s="1">
        <v>2400</v>
      </c>
      <c r="L22" s="1">
        <f t="shared" si="0"/>
        <v>41.130054000000001</v>
      </c>
      <c r="M22" s="1">
        <f t="shared" si="1"/>
        <v>0.12069999999999981</v>
      </c>
      <c r="N22" s="1">
        <f t="shared" si="2"/>
        <v>0.47455517241379297</v>
      </c>
      <c r="O22" s="1">
        <f t="shared" si="3"/>
        <v>0.31052206896551704</v>
      </c>
      <c r="P22" s="1">
        <f t="shared" si="4"/>
        <v>0.35797758620689629</v>
      </c>
      <c r="Q22" s="1">
        <f t="shared" si="5"/>
        <v>0.4054331034482756</v>
      </c>
    </row>
    <row r="25" spans="11:17">
      <c r="K25" s="3" t="s">
        <v>0</v>
      </c>
      <c r="L25" s="3" t="s">
        <v>11</v>
      </c>
      <c r="M25" s="3" t="s">
        <v>12</v>
      </c>
    </row>
    <row r="26" spans="11:17">
      <c r="K26" s="3" t="s">
        <v>8</v>
      </c>
      <c r="L26" s="3" t="s">
        <v>13</v>
      </c>
      <c r="M26" s="3"/>
    </row>
    <row r="27" spans="11:17">
      <c r="K27" s="1">
        <v>3330</v>
      </c>
      <c r="L27" s="1"/>
      <c r="M27" s="1"/>
    </row>
    <row r="28" spans="11:17">
      <c r="K28" s="1">
        <v>3150</v>
      </c>
      <c r="L28" s="1">
        <f>L17/M17</f>
        <v>398.85341346153939</v>
      </c>
      <c r="M28" s="1">
        <f>N17/M17</f>
        <v>4.9383447012757511</v>
      </c>
    </row>
    <row r="29" spans="11:17">
      <c r="K29" s="1">
        <v>3000</v>
      </c>
      <c r="L29" s="1">
        <f t="shared" ref="L29:L33" si="6">L18/M18</f>
        <v>371.82729616724924</v>
      </c>
      <c r="M29" s="1">
        <f t="shared" ref="M29:M33" si="7">N18/M18</f>
        <v>4.5095518442869391</v>
      </c>
    </row>
    <row r="30" spans="11:17">
      <c r="K30" s="1">
        <v>2850</v>
      </c>
      <c r="L30" s="1">
        <f t="shared" si="6"/>
        <v>368.51281363152407</v>
      </c>
      <c r="M30" s="1">
        <f t="shared" si="7"/>
        <v>4.2881030198425956</v>
      </c>
    </row>
    <row r="31" spans="11:17">
      <c r="K31" s="1">
        <v>2700</v>
      </c>
      <c r="L31" s="1">
        <f t="shared" si="6"/>
        <v>355.7353276243918</v>
      </c>
      <c r="M31" s="1">
        <f t="shared" si="7"/>
        <v>4.2464077277764583</v>
      </c>
    </row>
    <row r="32" spans="11:17">
      <c r="K32" s="1">
        <v>2550</v>
      </c>
      <c r="L32" s="1">
        <f t="shared" si="6"/>
        <v>340.60995942338553</v>
      </c>
      <c r="M32" s="1">
        <f t="shared" si="7"/>
        <v>3.9924394449865361</v>
      </c>
    </row>
    <row r="33" spans="11:13">
      <c r="K33" s="1">
        <v>2400</v>
      </c>
      <c r="L33" s="1">
        <f t="shared" si="6"/>
        <v>340.76266777133446</v>
      </c>
      <c r="M33" s="1">
        <f t="shared" si="7"/>
        <v>3.9316915692940655</v>
      </c>
    </row>
  </sheetData>
  <mergeCells count="2">
    <mergeCell ref="G3:I3"/>
    <mergeCell ref="O14:Q14"/>
  </mergeCells>
  <pageMargins left="0.7" right="0.7" top="0.78740157499999996" bottom="0.78740157499999996" header="0.3" footer="0.3"/>
  <pageSetup paperSize="9" orientation="portrait" verticalDpi="300" r:id="rId1"/>
  <drawing r:id="rId2"/>
  <legacyDrawing r:id="rId3"/>
  <oleObjects>
    <oleObject progId="Equation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Gas Cap Drive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Magne Skarestad</dc:creator>
  <cp:lastModifiedBy>Magne Skarestad</cp:lastModifiedBy>
  <dcterms:created xsi:type="dcterms:W3CDTF">2014-02-25T09:36:18Z</dcterms:created>
  <dcterms:modified xsi:type="dcterms:W3CDTF">2015-02-26T07:30:58Z</dcterms:modified>
</cp:coreProperties>
</file>